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lex\company\0. general\3. Маркетинг\мега кампания (реклама, продвижение, PR)\34. Пилот в Москве\"/>
    </mc:Choice>
  </mc:AlternateContent>
  <xr:revisionPtr revIDLastSave="0" documentId="13_ncr:1_{4308F3AA-8F9A-4DF3-A466-91CC302CD1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еминары и методик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C24" i="1"/>
  <c r="D56" i="1" s="1"/>
  <c r="B56" i="1" l="1"/>
  <c r="C56" i="1"/>
  <c r="D24" i="1"/>
  <c r="M10" i="1"/>
  <c r="M9" i="1"/>
  <c r="M8" i="1"/>
  <c r="M7" i="1"/>
  <c r="O7" i="1" s="1"/>
  <c r="N8" i="1" l="1"/>
  <c r="I8" i="1" s="1"/>
  <c r="O8" i="1"/>
  <c r="N9" i="1"/>
  <c r="I9" i="1" s="1"/>
  <c r="O9" i="1"/>
  <c r="N10" i="1"/>
  <c r="I10" i="1" s="1"/>
  <c r="O10" i="1"/>
  <c r="N7" i="1"/>
  <c r="I7" i="1" s="1"/>
  <c r="J7" i="1" s="1"/>
  <c r="K7" i="1" s="1"/>
  <c r="L7" i="1" s="1"/>
  <c r="H7" i="1"/>
  <c r="J8" i="1"/>
  <c r="K8" i="1" s="1"/>
  <c r="L8" i="1" s="1"/>
  <c r="H8" i="1"/>
  <c r="H9" i="1"/>
  <c r="J9" i="1"/>
  <c r="K9" i="1" s="1"/>
  <c r="L9" i="1" s="1"/>
  <c r="J10" i="1"/>
  <c r="K10" i="1" s="1"/>
  <c r="L10" i="1" s="1"/>
  <c r="H10" i="1"/>
  <c r="B52" i="1" l="1"/>
  <c r="B51" i="1" s="1"/>
  <c r="E56" i="1" s="1"/>
  <c r="E21" i="1"/>
  <c r="F21" i="1" s="1"/>
  <c r="E19" i="1"/>
  <c r="F19" i="1" s="1"/>
  <c r="E20" i="1"/>
  <c r="F20" i="1" s="1"/>
  <c r="E23" i="1"/>
  <c r="F23" i="1" s="1"/>
  <c r="E22" i="1"/>
  <c r="F22" i="1" s="1"/>
  <c r="B13" i="1"/>
  <c r="E24" i="1" l="1"/>
  <c r="F24" i="1" s="1"/>
</calcChain>
</file>

<file path=xl/sharedStrings.xml><?xml version="1.0" encoding="utf-8"?>
<sst xmlns="http://schemas.openxmlformats.org/spreadsheetml/2006/main" count="45" uniqueCount="38">
  <si>
    <t>Семинар</t>
  </si>
  <si>
    <t>Как создать эффективную бизнес-машину</t>
  </si>
  <si>
    <t>Дата</t>
  </si>
  <si>
    <t>Кол-во участников</t>
  </si>
  <si>
    <t>Стратегическое управление и эффективное развитие бизнеса</t>
  </si>
  <si>
    <t>начало</t>
  </si>
  <si>
    <t>конец</t>
  </si>
  <si>
    <t>Постановка и автоматизация управленческого учета</t>
  </si>
  <si>
    <t>Бюджетное управление предприятием</t>
  </si>
  <si>
    <t>Общая стоимость обучения</t>
  </si>
  <si>
    <t>за 3 нед.</t>
  </si>
  <si>
    <t>за нед.</t>
  </si>
  <si>
    <t>за 2 нед.</t>
  </si>
  <si>
    <t>Сумма</t>
  </si>
  <si>
    <t>Дни</t>
  </si>
  <si>
    <t>Цена</t>
  </si>
  <si>
    <t>Методики</t>
  </si>
  <si>
    <t>Стратегическое управление предприятием</t>
  </si>
  <si>
    <t>Управленческий учет</t>
  </si>
  <si>
    <t>Продвижение и развитие сайта</t>
  </si>
  <si>
    <t>Как написать книгу</t>
  </si>
  <si>
    <t>Кол-во</t>
  </si>
  <si>
    <t>Стоимость при оплате</t>
  </si>
  <si>
    <t>Любые две методики</t>
  </si>
  <si>
    <t>Любые три методики</t>
  </si>
  <si>
    <t>Любые четыре методики</t>
  </si>
  <si>
    <t>Все пять методик</t>
  </si>
  <si>
    <t>Скидки при оплате</t>
  </si>
  <si>
    <t>колонка</t>
  </si>
  <si>
    <t>максимальное кол-во дней до семинара</t>
  </si>
  <si>
    <t>Итоговая скидка</t>
  </si>
  <si>
    <t>Без скидки</t>
  </si>
  <si>
    <t>Скидка</t>
  </si>
  <si>
    <t>Стоимость</t>
  </si>
  <si>
    <t>Заполнять нужно только ячейки, выделенные желтым фоном!!!</t>
  </si>
  <si>
    <t>В ячейки колонки "Кол-во" ввести 1 (если нужна соответствующая методика)</t>
  </si>
  <si>
    <t>или ничего не заполнять (если методика не нужна)</t>
  </si>
  <si>
    <t>Дата предполагаемой оплаты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</si>
</sst>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164" fontId="3" fillId="2" borderId="5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5" fillId="0" borderId="1" xfId="2" applyFont="1" applyBorder="1" applyAlignment="1" applyProtection="1">
      <alignment vertical="top"/>
    </xf>
    <xf numFmtId="3" fontId="2" fillId="0" borderId="1" xfId="0" applyNumberFormat="1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3" fontId="6" fillId="0" borderId="5" xfId="0" applyNumberFormat="1" applyFont="1" applyBorder="1" applyAlignment="1">
      <alignment vertical="top"/>
    </xf>
    <xf numFmtId="3" fontId="6" fillId="0" borderId="0" xfId="0" applyNumberFormat="1" applyFont="1" applyAlignment="1">
      <alignment vertical="top"/>
    </xf>
    <xf numFmtId="9" fontId="2" fillId="0" borderId="1" xfId="1" applyFont="1" applyBorder="1" applyAlignment="1" applyProtection="1">
      <alignment vertical="top"/>
    </xf>
    <xf numFmtId="3" fontId="3" fillId="0" borderId="1" xfId="0" applyNumberFormat="1" applyFont="1" applyBorder="1" applyAlignment="1">
      <alignment vertical="top"/>
    </xf>
    <xf numFmtId="9" fontId="3" fillId="0" borderId="1" xfId="1" applyFont="1" applyBorder="1" applyAlignment="1" applyProtection="1">
      <alignment vertical="top"/>
    </xf>
    <xf numFmtId="0" fontId="2" fillId="0" borderId="1" xfId="0" applyFont="1" applyBorder="1" applyAlignment="1">
      <alignment vertical="top" wrapText="1"/>
    </xf>
    <xf numFmtId="9" fontId="2" fillId="0" borderId="1" xfId="1" applyFont="1" applyBorder="1" applyAlignment="1" applyProtection="1">
      <alignment vertical="top" wrapText="1"/>
    </xf>
    <xf numFmtId="9" fontId="2" fillId="0" borderId="0" xfId="1" applyFont="1" applyAlignment="1" applyProtection="1">
      <alignment vertical="top"/>
    </xf>
    <xf numFmtId="164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sites.ru/m_promotion_site.html" TargetMode="External"/><Relationship Id="rId3" Type="http://schemas.openxmlformats.org/officeDocument/2006/relationships/hyperlink" Target="https://rik-company.ru/open_seminar_ma.html" TargetMode="External"/><Relationship Id="rId7" Type="http://schemas.openxmlformats.org/officeDocument/2006/relationships/hyperlink" Target="https://rik-company.ru/CD_ma.html" TargetMode="External"/><Relationship Id="rId2" Type="http://schemas.openxmlformats.org/officeDocument/2006/relationships/hyperlink" Target="https://rik-company.ru/open_seminar_strategy.html" TargetMode="External"/><Relationship Id="rId1" Type="http://schemas.openxmlformats.org/officeDocument/2006/relationships/hyperlink" Target="https://rik-company.ru/seminar_ebm.html" TargetMode="External"/><Relationship Id="rId6" Type="http://schemas.openxmlformats.org/officeDocument/2006/relationships/hyperlink" Target="https://rik-company.ru/CD_budgeting2.html" TargetMode="External"/><Relationship Id="rId5" Type="http://schemas.openxmlformats.org/officeDocument/2006/relationships/hyperlink" Target="https://rik-company.ru/CD_strategy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rik-company.ru/open_seminar_budgeting.html" TargetMode="External"/><Relationship Id="rId9" Type="http://schemas.openxmlformats.org/officeDocument/2006/relationships/hyperlink" Target="https://books-moscow.ru/method_how_write_book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workbookViewId="0">
      <selection activeCell="B2" sqref="B2"/>
    </sheetView>
  </sheetViews>
  <sheetFormatPr defaultColWidth="8.85546875" defaultRowHeight="12.75" x14ac:dyDescent="0.25"/>
  <cols>
    <col min="1" max="1" width="57.140625" style="4" customWidth="1"/>
    <col min="2" max="4" width="11.28515625" style="4" customWidth="1"/>
    <col min="5" max="6" width="8.85546875" style="4"/>
    <col min="7" max="7" width="18.7109375" style="4" customWidth="1"/>
    <col min="8" max="8" width="11.7109375" style="4" customWidth="1"/>
    <col min="9" max="12" width="11.7109375" style="4" hidden="1" customWidth="1"/>
    <col min="13" max="15" width="8.85546875" style="4" hidden="1" customWidth="1"/>
    <col min="16" max="16384" width="8.85546875" style="4"/>
  </cols>
  <sheetData>
    <row r="1" spans="1:15" ht="13.5" thickBot="1" x14ac:dyDescent="0.3">
      <c r="D1" s="5" t="s">
        <v>34</v>
      </c>
      <c r="E1" s="5"/>
      <c r="F1" s="5"/>
      <c r="G1" s="5"/>
      <c r="H1" s="5"/>
    </row>
    <row r="2" spans="1:15" ht="13.5" thickBot="1" x14ac:dyDescent="0.3">
      <c r="A2" s="5" t="s">
        <v>37</v>
      </c>
      <c r="B2" s="1"/>
    </row>
    <row r="3" spans="1:15" x14ac:dyDescent="0.25">
      <c r="A3" s="5"/>
    </row>
    <row r="5" spans="1:15" x14ac:dyDescent="0.25">
      <c r="A5" s="26" t="s">
        <v>0</v>
      </c>
      <c r="B5" s="27" t="s">
        <v>22</v>
      </c>
      <c r="C5" s="28"/>
      <c r="D5" s="28"/>
      <c r="E5" s="26" t="s">
        <v>2</v>
      </c>
      <c r="F5" s="26"/>
      <c r="G5" s="26" t="s">
        <v>3</v>
      </c>
      <c r="H5" s="31" t="s">
        <v>13</v>
      </c>
      <c r="I5" s="27" t="s">
        <v>3</v>
      </c>
      <c r="J5" s="28"/>
      <c r="K5" s="28"/>
      <c r="L5" s="29"/>
      <c r="M5" s="26" t="s">
        <v>14</v>
      </c>
      <c r="N5" s="26" t="s">
        <v>15</v>
      </c>
    </row>
    <row r="6" spans="1:15" x14ac:dyDescent="0.25">
      <c r="A6" s="26"/>
      <c r="B6" s="9" t="s">
        <v>10</v>
      </c>
      <c r="C6" s="9" t="s">
        <v>12</v>
      </c>
      <c r="D6" s="9" t="s">
        <v>11</v>
      </c>
      <c r="E6" s="6" t="s">
        <v>5</v>
      </c>
      <c r="F6" s="6" t="s">
        <v>6</v>
      </c>
      <c r="G6" s="26"/>
      <c r="H6" s="32"/>
      <c r="I6" s="6">
        <v>1</v>
      </c>
      <c r="J6" s="6">
        <v>2</v>
      </c>
      <c r="K6" s="6">
        <v>3</v>
      </c>
      <c r="L6" s="6">
        <v>4</v>
      </c>
      <c r="M6" s="26"/>
      <c r="N6" s="26"/>
    </row>
    <row r="7" spans="1:15" x14ac:dyDescent="0.25">
      <c r="A7" s="10" t="s">
        <v>1</v>
      </c>
      <c r="B7" s="11">
        <v>10000</v>
      </c>
      <c r="C7" s="11">
        <v>12000</v>
      </c>
      <c r="D7" s="11">
        <v>15000</v>
      </c>
      <c r="E7" s="12">
        <v>46332</v>
      </c>
      <c r="F7" s="12">
        <v>46332</v>
      </c>
      <c r="G7" s="2"/>
      <c r="H7" s="11">
        <f>IF(G7=1,I7,IF(G7=2,J7,IF(G7=3,K7,IF(G7&gt;=4,L7,0))))</f>
        <v>0</v>
      </c>
      <c r="I7" s="11">
        <f>N7</f>
        <v>10000</v>
      </c>
      <c r="J7" s="11">
        <f>I7+N7*0.95</f>
        <v>19500</v>
      </c>
      <c r="K7" s="11">
        <f>J7+N7*0.9</f>
        <v>28500</v>
      </c>
      <c r="L7" s="11">
        <f>K7+N7*0.85*(G7-3)</f>
        <v>3000</v>
      </c>
      <c r="M7" s="13">
        <f>E7-B$2</f>
        <v>46332</v>
      </c>
      <c r="N7" s="11">
        <f>IF(M7&gt;=21,B7,IF(AND(M7&gt;=14,M7&lt;21),C7,D7))</f>
        <v>10000</v>
      </c>
      <c r="O7" s="4">
        <f>IF(G7&gt;0,M7,0)</f>
        <v>0</v>
      </c>
    </row>
    <row r="8" spans="1:15" x14ac:dyDescent="0.25">
      <c r="A8" s="10" t="s">
        <v>4</v>
      </c>
      <c r="B8" s="11">
        <v>35000</v>
      </c>
      <c r="C8" s="11">
        <v>37000</v>
      </c>
      <c r="D8" s="11">
        <v>40000</v>
      </c>
      <c r="E8" s="12">
        <v>46342</v>
      </c>
      <c r="F8" s="12">
        <v>46343</v>
      </c>
      <c r="G8" s="2"/>
      <c r="H8" s="11">
        <f t="shared" ref="H8:H10" si="0">IF(G8=1,I8,IF(G8=2,J8,IF(G8=3,K8,IF(G8&gt;=4,L8,0))))</f>
        <v>0</v>
      </c>
      <c r="I8" s="11">
        <f t="shared" ref="I8:I10" si="1">N8</f>
        <v>35000</v>
      </c>
      <c r="J8" s="11">
        <f t="shared" ref="J8:J10" si="2">I8+N8*0.95</f>
        <v>68250</v>
      </c>
      <c r="K8" s="11">
        <f t="shared" ref="K8:K10" si="3">J8+N8*0.9</f>
        <v>99750</v>
      </c>
      <c r="L8" s="11">
        <f t="shared" ref="L8:L10" si="4">K8+N8*0.85*(G8-3)</f>
        <v>10500</v>
      </c>
      <c r="M8" s="13">
        <f t="shared" ref="M8:M10" si="5">E8-B$2</f>
        <v>46342</v>
      </c>
      <c r="N8" s="11">
        <f t="shared" ref="N8:N10" si="6">IF(M8&gt;=21,B8,IF(AND(M8&gt;=14,M8&lt;21),C8,D8))</f>
        <v>35000</v>
      </c>
      <c r="O8" s="4">
        <f t="shared" ref="O8:O10" si="7">IF(G8&gt;0,M8,0)</f>
        <v>0</v>
      </c>
    </row>
    <row r="9" spans="1:15" x14ac:dyDescent="0.25">
      <c r="A9" s="10" t="s">
        <v>7</v>
      </c>
      <c r="B9" s="11">
        <v>30000</v>
      </c>
      <c r="C9" s="11">
        <v>32000</v>
      </c>
      <c r="D9" s="11">
        <v>35000</v>
      </c>
      <c r="E9" s="12">
        <v>46344</v>
      </c>
      <c r="F9" s="12">
        <v>46345</v>
      </c>
      <c r="G9" s="2"/>
      <c r="H9" s="11">
        <f t="shared" si="0"/>
        <v>0</v>
      </c>
      <c r="I9" s="11">
        <f t="shared" si="1"/>
        <v>30000</v>
      </c>
      <c r="J9" s="11">
        <f t="shared" si="2"/>
        <v>58500</v>
      </c>
      <c r="K9" s="11">
        <f t="shared" si="3"/>
        <v>85500</v>
      </c>
      <c r="L9" s="11">
        <f t="shared" si="4"/>
        <v>9000</v>
      </c>
      <c r="M9" s="13">
        <f t="shared" si="5"/>
        <v>46344</v>
      </c>
      <c r="N9" s="11">
        <f t="shared" si="6"/>
        <v>30000</v>
      </c>
      <c r="O9" s="4">
        <f t="shared" si="7"/>
        <v>0</v>
      </c>
    </row>
    <row r="10" spans="1:15" x14ac:dyDescent="0.25">
      <c r="A10" s="10" t="s">
        <v>8</v>
      </c>
      <c r="B10" s="11">
        <v>40000</v>
      </c>
      <c r="C10" s="11">
        <v>42000</v>
      </c>
      <c r="D10" s="11">
        <v>45000</v>
      </c>
      <c r="E10" s="12">
        <v>46350</v>
      </c>
      <c r="F10" s="12">
        <v>46352</v>
      </c>
      <c r="G10" s="2"/>
      <c r="H10" s="11">
        <f t="shared" si="0"/>
        <v>0</v>
      </c>
      <c r="I10" s="11">
        <f t="shared" si="1"/>
        <v>40000</v>
      </c>
      <c r="J10" s="11">
        <f t="shared" si="2"/>
        <v>78000</v>
      </c>
      <c r="K10" s="11">
        <f t="shared" si="3"/>
        <v>114000</v>
      </c>
      <c r="L10" s="11">
        <f t="shared" si="4"/>
        <v>12000</v>
      </c>
      <c r="M10" s="13">
        <f t="shared" si="5"/>
        <v>46350</v>
      </c>
      <c r="N10" s="11">
        <f t="shared" si="6"/>
        <v>40000</v>
      </c>
      <c r="O10" s="4">
        <f t="shared" si="7"/>
        <v>0</v>
      </c>
    </row>
    <row r="11" spans="1:15" x14ac:dyDescent="0.25">
      <c r="E11" s="14"/>
      <c r="F11" s="14"/>
    </row>
    <row r="12" spans="1:15" ht="13.5" thickBot="1" x14ac:dyDescent="0.3">
      <c r="E12" s="14"/>
      <c r="F12" s="14"/>
      <c r="I12" s="15"/>
    </row>
    <row r="13" spans="1:15" ht="16.5" thickBot="1" x14ac:dyDescent="0.3">
      <c r="A13" s="16" t="s">
        <v>9</v>
      </c>
      <c r="B13" s="17">
        <f>SUM(H7:H10)</f>
        <v>0</v>
      </c>
      <c r="E13" s="14"/>
      <c r="F13" s="14"/>
    </row>
    <row r="14" spans="1:15" ht="15.75" x14ac:dyDescent="0.25">
      <c r="A14" s="16"/>
      <c r="B14" s="18"/>
      <c r="E14" s="14"/>
      <c r="F14" s="14"/>
    </row>
    <row r="15" spans="1:15" x14ac:dyDescent="0.25">
      <c r="C15" s="5" t="s">
        <v>35</v>
      </c>
      <c r="D15" s="5"/>
      <c r="E15" s="25"/>
      <c r="F15" s="25"/>
      <c r="G15" s="5"/>
    </row>
    <row r="16" spans="1:15" x14ac:dyDescent="0.25">
      <c r="C16" s="5" t="s">
        <v>36</v>
      </c>
      <c r="D16" s="5"/>
      <c r="E16" s="25"/>
      <c r="F16" s="25"/>
      <c r="G16" s="5"/>
    </row>
    <row r="17" spans="1:9" x14ac:dyDescent="0.25">
      <c r="E17" s="14"/>
      <c r="F17" s="14"/>
      <c r="I17" s="15"/>
    </row>
    <row r="18" spans="1:9" x14ac:dyDescent="0.25">
      <c r="A18" s="8" t="s">
        <v>16</v>
      </c>
      <c r="B18" s="6" t="s">
        <v>33</v>
      </c>
      <c r="C18" s="7" t="s">
        <v>21</v>
      </c>
      <c r="D18" s="6" t="s">
        <v>31</v>
      </c>
      <c r="E18" s="6" t="s">
        <v>13</v>
      </c>
      <c r="F18" s="6" t="s">
        <v>32</v>
      </c>
    </row>
    <row r="19" spans="1:9" x14ac:dyDescent="0.25">
      <c r="A19" s="10" t="s">
        <v>17</v>
      </c>
      <c r="B19" s="11">
        <v>54300</v>
      </c>
      <c r="C19" s="3"/>
      <c r="D19" s="11">
        <f>B19*C19</f>
        <v>0</v>
      </c>
      <c r="E19" s="11">
        <f>D19*(1-E$56)</f>
        <v>0</v>
      </c>
      <c r="F19" s="19" t="str">
        <f>IF(D19&gt;0,1-E19/D19,"")</f>
        <v/>
      </c>
    </row>
    <row r="20" spans="1:9" x14ac:dyDescent="0.25">
      <c r="A20" s="10" t="s">
        <v>8</v>
      </c>
      <c r="B20" s="11">
        <v>52500</v>
      </c>
      <c r="C20" s="3"/>
      <c r="D20" s="11">
        <f t="shared" ref="D20:D23" si="8">B20*C20</f>
        <v>0</v>
      </c>
      <c r="E20" s="11">
        <f>D20*(1-E$56)</f>
        <v>0</v>
      </c>
      <c r="F20" s="19" t="str">
        <f t="shared" ref="F20:F24" si="9">IF(D20&gt;0,1-E20/D20,"")</f>
        <v/>
      </c>
    </row>
    <row r="21" spans="1:9" x14ac:dyDescent="0.25">
      <c r="A21" s="10" t="s">
        <v>18</v>
      </c>
      <c r="B21" s="11">
        <v>51900</v>
      </c>
      <c r="C21" s="3"/>
      <c r="D21" s="11">
        <f t="shared" si="8"/>
        <v>0</v>
      </c>
      <c r="E21" s="11">
        <f>D21*(1-E$56)</f>
        <v>0</v>
      </c>
      <c r="F21" s="19" t="str">
        <f t="shared" si="9"/>
        <v/>
      </c>
    </row>
    <row r="22" spans="1:9" x14ac:dyDescent="0.25">
      <c r="A22" s="10" t="s">
        <v>19</v>
      </c>
      <c r="B22" s="11">
        <v>24300</v>
      </c>
      <c r="C22" s="3"/>
      <c r="D22" s="11">
        <f t="shared" si="8"/>
        <v>0</v>
      </c>
      <c r="E22" s="11">
        <f>D22*(1-E$56)</f>
        <v>0</v>
      </c>
      <c r="F22" s="19" t="str">
        <f t="shared" si="9"/>
        <v/>
      </c>
    </row>
    <row r="23" spans="1:9" x14ac:dyDescent="0.25">
      <c r="A23" s="10" t="s">
        <v>20</v>
      </c>
      <c r="B23" s="11">
        <v>17900</v>
      </c>
      <c r="C23" s="3"/>
      <c r="D23" s="11">
        <f t="shared" si="8"/>
        <v>0</v>
      </c>
      <c r="E23" s="11">
        <f>D23*(1-E$56)</f>
        <v>0</v>
      </c>
      <c r="F23" s="19" t="str">
        <f t="shared" si="9"/>
        <v/>
      </c>
    </row>
    <row r="24" spans="1:9" x14ac:dyDescent="0.25">
      <c r="C24" s="4">
        <f>SUM(C19:C23)</f>
        <v>0</v>
      </c>
      <c r="D24" s="11">
        <f>SUM(D19:D23)</f>
        <v>0</v>
      </c>
      <c r="E24" s="20">
        <f>SUM(E19:E23)</f>
        <v>0</v>
      </c>
      <c r="F24" s="21" t="str">
        <f t="shared" si="9"/>
        <v/>
      </c>
    </row>
    <row r="25" spans="1:9" x14ac:dyDescent="0.25">
      <c r="E25" s="14"/>
      <c r="F25" s="14"/>
    </row>
    <row r="26" spans="1:9" x14ac:dyDescent="0.25">
      <c r="A26" s="30" t="s">
        <v>16</v>
      </c>
      <c r="B26" s="26" t="s">
        <v>27</v>
      </c>
      <c r="C26" s="26"/>
      <c r="D26" s="26"/>
    </row>
    <row r="27" spans="1:9" x14ac:dyDescent="0.25">
      <c r="A27" s="30"/>
      <c r="B27" s="9" t="s">
        <v>10</v>
      </c>
      <c r="C27" s="9" t="s">
        <v>12</v>
      </c>
      <c r="D27" s="9" t="s">
        <v>11</v>
      </c>
    </row>
    <row r="28" spans="1:9" x14ac:dyDescent="0.25">
      <c r="A28" s="22" t="s">
        <v>23</v>
      </c>
      <c r="B28" s="23">
        <v>0.2</v>
      </c>
      <c r="C28" s="23">
        <v>0.1</v>
      </c>
      <c r="D28" s="23">
        <v>0.05</v>
      </c>
    </row>
    <row r="29" spans="1:9" x14ac:dyDescent="0.25">
      <c r="A29" s="22" t="s">
        <v>24</v>
      </c>
      <c r="B29" s="23">
        <v>0.3</v>
      </c>
      <c r="C29" s="23">
        <v>0.2</v>
      </c>
      <c r="D29" s="23">
        <v>0.1</v>
      </c>
    </row>
    <row r="30" spans="1:9" x14ac:dyDescent="0.25">
      <c r="A30" s="22" t="s">
        <v>25</v>
      </c>
      <c r="B30" s="23">
        <v>0.35</v>
      </c>
      <c r="C30" s="23">
        <v>0.25</v>
      </c>
      <c r="D30" s="23">
        <v>0.15</v>
      </c>
    </row>
    <row r="31" spans="1:9" x14ac:dyDescent="0.25">
      <c r="A31" s="22" t="s">
        <v>26</v>
      </c>
      <c r="B31" s="23">
        <v>0.4</v>
      </c>
      <c r="C31" s="23">
        <v>0.3</v>
      </c>
      <c r="D31" s="23">
        <v>0.2</v>
      </c>
    </row>
    <row r="51" spans="1:5" hidden="1" x14ac:dyDescent="0.25">
      <c r="A51" s="4" t="s">
        <v>28</v>
      </c>
      <c r="B51" s="4">
        <f>IF(B52&gt;=21,1,IF(AND(B52&gt;=14,B52&lt;21),2,3))</f>
        <v>3</v>
      </c>
    </row>
    <row r="52" spans="1:5" hidden="1" x14ac:dyDescent="0.25">
      <c r="A52" s="4" t="s">
        <v>29</v>
      </c>
      <c r="B52" s="4">
        <f>MAX(O7:O10)</f>
        <v>0</v>
      </c>
    </row>
    <row r="53" spans="1:5" hidden="1" x14ac:dyDescent="0.25"/>
    <row r="54" spans="1:5" hidden="1" x14ac:dyDescent="0.25"/>
    <row r="55" spans="1:5" hidden="1" x14ac:dyDescent="0.25"/>
    <row r="56" spans="1:5" hidden="1" x14ac:dyDescent="0.25">
      <c r="A56" s="4" t="s">
        <v>30</v>
      </c>
      <c r="B56" s="24">
        <f>IF($C24=2,B28,IF($C24=3,B29,IF($C24=4,B30,IF($C24=5,B31,0))))</f>
        <v>0</v>
      </c>
      <c r="C56" s="24">
        <f t="shared" ref="C56:D56" si="10">IF($C24=2,C28,IF($C24=3,C29,IF($C24=4,C30,IF($C24=5,C31,0))))</f>
        <v>0</v>
      </c>
      <c r="D56" s="24">
        <f t="shared" si="10"/>
        <v>0</v>
      </c>
      <c r="E56" s="24">
        <f>IF(B51=1,B56,IF(B51=2,C56,IF(B51=3,D56,0)))</f>
        <v>0</v>
      </c>
    </row>
  </sheetData>
  <sheetProtection algorithmName="SHA-512" hashValue="Z6klDSbooY63xXBwIkLlmQUmN3JrBRkYuozcCoA4oB6uHnNIQN5xsGrel7QVvuz9wpPQZHpSV7tPjXkQ5iqrcw==" saltValue="XMBoBiNQMI/eI+l2XnYxgw==" spinCount="100000" sheet="1" objects="1" scenarios="1"/>
  <mergeCells count="10">
    <mergeCell ref="M5:M6"/>
    <mergeCell ref="N5:N6"/>
    <mergeCell ref="I5:L5"/>
    <mergeCell ref="B26:D26"/>
    <mergeCell ref="A26:A27"/>
    <mergeCell ref="A5:A6"/>
    <mergeCell ref="E5:F5"/>
    <mergeCell ref="G5:G6"/>
    <mergeCell ref="B5:D5"/>
    <mergeCell ref="H5:H6"/>
  </mergeCells>
  <hyperlinks>
    <hyperlink ref="A7" r:id="rId1" xr:uid="{5E5DA696-CD3B-45DE-9B49-F39F95D2A49B}"/>
    <hyperlink ref="A8" r:id="rId2" xr:uid="{F40298E5-DB68-4DBF-AE82-E9F2640A80A1}"/>
    <hyperlink ref="A9" r:id="rId3" xr:uid="{EDD2BAD1-15A6-4950-AE95-0CCAAD44F56E}"/>
    <hyperlink ref="A10" r:id="rId4" xr:uid="{3DA5F2C2-3172-402D-95D0-DD350574BD36}"/>
    <hyperlink ref="A19" r:id="rId5" xr:uid="{4A91C30D-E86A-4E6A-BBE7-5BD3905830F2}"/>
    <hyperlink ref="A20" r:id="rId6" xr:uid="{5A7B4EAB-8700-40AD-973C-C32748A15511}"/>
    <hyperlink ref="A21" r:id="rId7" xr:uid="{AC2E8ECA-4109-44B6-A10F-121F42D5324D}"/>
    <hyperlink ref="A22" r:id="rId8" xr:uid="{C674ADFB-EC46-426E-B9BC-609F98610A51}"/>
    <hyperlink ref="A23" r:id="rId9" xr:uid="{4D7C606F-3859-4634-942E-7FC757942055}"/>
  </hyperlinks>
  <pageMargins left="0.11811023622047244" right="0.11811023622047244" top="0.19685039370078741" bottom="0.19685039370078741" header="0.11811023622047244" footer="0.11811023622047244"/>
  <pageSetup paperSize="9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Семинары и методики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Карпов</dc:creator>
  <cp:lastModifiedBy>Александр Карпов</cp:lastModifiedBy>
  <cp:lastPrinted>2026-05-10T05:30:04Z</cp:lastPrinted>
  <dcterms:created xsi:type="dcterms:W3CDTF">2015-06-05T18:19:34Z</dcterms:created>
  <dcterms:modified xsi:type="dcterms:W3CDTF">2026-08-26T10:03:20Z</dcterms:modified>
</cp:coreProperties>
</file>